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david\Dropbox\MC teaching\"/>
    </mc:Choice>
  </mc:AlternateContent>
  <xr:revisionPtr revIDLastSave="0" documentId="13_ncr:1_{331FF4B1-833C-43D4-9726-41FCDCC73167}" xr6:coauthVersionLast="47" xr6:coauthVersionMax="47" xr10:uidLastSave="{00000000-0000-0000-0000-000000000000}"/>
  <bookViews>
    <workbookView xWindow="-120" yWindow="-120" windowWidth="24240" windowHeight="13260" xr2:uid="{00000000-000D-0000-FFFF-FFFF00000000}"/>
  </bookViews>
  <sheets>
    <sheet name="Welcome!" sheetId="1" r:id="rId1"/>
    <sheet name="BSAD 210" sheetId="3" r:id="rId2"/>
    <sheet name="BSAD 210 DL" sheetId="5" r:id="rId3"/>
    <sheet name="ECON 201" sheetId="2" r:id="rId4"/>
    <sheet name="ECON 201HC" sheetId="4" r:id="rId5"/>
    <sheet name="ECON 202" sheetId="7"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 i="2" l="1"/>
  <c r="B3" i="2"/>
  <c r="B3" i="7"/>
  <c r="U4" i="7"/>
  <c r="H4" i="7"/>
  <c r="G4" i="2"/>
  <c r="Y4" i="2"/>
  <c r="X4" i="2"/>
  <c r="W4" i="2"/>
  <c r="V4" i="2"/>
  <c r="U4" i="2"/>
  <c r="S4" i="2"/>
  <c r="R4" i="2"/>
  <c r="Q4" i="2"/>
  <c r="P4" i="2"/>
  <c r="O4" i="2"/>
  <c r="N4" i="2"/>
  <c r="M4" i="2"/>
  <c r="L4" i="2"/>
  <c r="K4" i="2"/>
  <c r="J4" i="2"/>
  <c r="F4" i="2"/>
  <c r="E4" i="2"/>
  <c r="D4" i="2"/>
  <c r="C4" i="2"/>
  <c r="Z4" i="7"/>
  <c r="Y4" i="7"/>
  <c r="X4" i="7"/>
  <c r="W4" i="7"/>
  <c r="V4" i="7"/>
  <c r="T4" i="7"/>
  <c r="S4" i="7"/>
  <c r="R4" i="7"/>
  <c r="Q4" i="7"/>
  <c r="P4" i="7"/>
  <c r="O4" i="7"/>
  <c r="N4" i="7"/>
  <c r="M4" i="7"/>
  <c r="L4" i="7"/>
  <c r="K4" i="7"/>
  <c r="G4" i="7"/>
  <c r="F4" i="7"/>
  <c r="E4" i="7"/>
  <c r="D4" i="7"/>
  <c r="C4" i="7"/>
  <c r="B3" i="4"/>
  <c r="D4" i="4"/>
  <c r="E4" i="4"/>
  <c r="B3" i="3"/>
  <c r="V4" i="3"/>
  <c r="C4" i="5"/>
  <c r="B3" i="5"/>
  <c r="P4" i="3"/>
  <c r="Q4" i="3"/>
  <c r="R4" i="3"/>
  <c r="W4" i="3"/>
  <c r="Y4" i="4"/>
  <c r="X4" i="4"/>
  <c r="V4" i="4"/>
  <c r="U4" i="4"/>
  <c r="T4" i="4"/>
  <c r="F4" i="4"/>
  <c r="G4" i="4"/>
  <c r="J4" i="4"/>
  <c r="K4" i="4"/>
  <c r="L4" i="4"/>
  <c r="M4" i="4"/>
  <c r="N4" i="4"/>
  <c r="O4" i="4"/>
  <c r="P4" i="4"/>
  <c r="Q4" i="4"/>
  <c r="R4" i="4"/>
  <c r="S4" i="4"/>
  <c r="O4" i="3"/>
  <c r="N4" i="3"/>
  <c r="M4" i="3"/>
  <c r="L4" i="3"/>
  <c r="K4" i="3"/>
  <c r="J4" i="3"/>
  <c r="I4" i="3"/>
  <c r="H4" i="3"/>
  <c r="G4" i="3"/>
  <c r="F4" i="3"/>
  <c r="B4" i="2" l="1"/>
  <c r="B6" i="2" s="1"/>
  <c r="A6" i="2" s="1"/>
  <c r="B4" i="7"/>
  <c r="B6" i="7" s="1"/>
  <c r="A6" i="7" s="1"/>
  <c r="T4" i="5"/>
  <c r="X4" i="5"/>
  <c r="U4" i="3"/>
  <c r="T4" i="3"/>
  <c r="S4" i="3"/>
  <c r="C4" i="3"/>
  <c r="AL4" i="5"/>
  <c r="AK4" i="5"/>
  <c r="AJ4" i="5"/>
  <c r="AI4" i="5"/>
  <c r="AH4" i="5"/>
  <c r="AG4" i="5"/>
  <c r="AF4" i="5"/>
  <c r="AE4" i="5"/>
  <c r="AD4" i="5"/>
  <c r="AC4" i="5"/>
  <c r="AB4" i="5"/>
  <c r="AA4" i="5"/>
  <c r="Z4" i="5"/>
  <c r="Y4" i="5"/>
  <c r="W4" i="5"/>
  <c r="V4" i="5"/>
  <c r="U4" i="5"/>
  <c r="S4" i="5"/>
  <c r="R4" i="5"/>
  <c r="Q4" i="5"/>
  <c r="P4" i="5"/>
  <c r="O4" i="5"/>
  <c r="N4" i="5"/>
  <c r="M4" i="5"/>
  <c r="L4" i="5"/>
  <c r="K4" i="5"/>
  <c r="J4" i="5"/>
  <c r="I4" i="5"/>
  <c r="H4" i="5"/>
  <c r="G4" i="5"/>
  <c r="F4" i="5"/>
  <c r="E4" i="5"/>
  <c r="D4" i="5"/>
  <c r="AA4" i="4"/>
  <c r="Z4" i="4"/>
  <c r="W4" i="4"/>
  <c r="C4" i="4"/>
  <c r="B4" i="3" l="1"/>
  <c r="B6" i="3" s="1"/>
  <c r="A6" i="3" s="1"/>
  <c r="B4" i="5"/>
  <c r="B6" i="5" s="1"/>
  <c r="A6" i="5" s="1"/>
  <c r="B4" i="4"/>
  <c r="B6" i="4" l="1"/>
  <c r="A6" i="4" s="1"/>
</calcChain>
</file>

<file path=xl/sharedStrings.xml><?xml version="1.0" encoding="utf-8"?>
<sst xmlns="http://schemas.openxmlformats.org/spreadsheetml/2006/main" count="59" uniqueCount="20">
  <si>
    <t>Orientation</t>
  </si>
  <si>
    <t>Edpuzzles</t>
  </si>
  <si>
    <t>Homework</t>
  </si>
  <si>
    <t>Exams</t>
  </si>
  <si>
    <t>Final Exam</t>
  </si>
  <si>
    <t>Tables</t>
  </si>
  <si>
    <t>Memo</t>
  </si>
  <si>
    <t>Discussion</t>
  </si>
  <si>
    <t>Proposal</t>
  </si>
  <si>
    <t>Scores</t>
  </si>
  <si>
    <t>Weights</t>
  </si>
  <si>
    <t>Participation</t>
  </si>
  <si>
    <t>Total</t>
  </si>
  <si>
    <t>EN
 Questions</t>
  </si>
  <si>
    <t>EN
 Paper</t>
  </si>
  <si>
    <t>Final 
Exam</t>
  </si>
  <si>
    <r>
      <t xml:space="preserve">If you're looking at this, you are likely in one of Prof. Youngberg's classes and want to know your current grade. Keep in mind that this estimate may not be accurate if you're using this Excel document early in the semester.
Follow these steps to determine your grade-to-date. 
1. Select the class you wish to view (from the tabs below). </t>
    </r>
    <r>
      <rPr>
        <sz val="14"/>
        <color theme="1"/>
        <rFont val="Times New Roman"/>
        <family val="1"/>
      </rPr>
      <t>Keep in mind that ECON 201 has an honor's section called ECON 201HC and BSAD 210 has a distance learning section called BSAD 210 DL.</t>
    </r>
    <r>
      <rPr>
        <b/>
        <sz val="14"/>
        <color theme="1"/>
        <rFont val="Times New Roman"/>
        <family val="1"/>
      </rPr>
      <t xml:space="preserve">
2. Look at the weights for different parts of the course and make sure they match up with what I have in the syllabus. </t>
    </r>
    <r>
      <rPr>
        <sz val="14"/>
        <color theme="1"/>
        <rFont val="Times New Roman"/>
        <family val="1"/>
      </rPr>
      <t xml:space="preserve">While I strive to keep this Excel document updated, I sometimes reweigh assignments but fail to update everything I need to. If the weights don't match with the syllabus, please let me know (you can also put in the right weights in this document). </t>
    </r>
    <r>
      <rPr>
        <b/>
        <sz val="14"/>
        <color theme="1"/>
        <rFont val="Times New Roman"/>
        <family val="1"/>
      </rPr>
      <t xml:space="preserve">
3. Once you're confident you're using the right weights, put in the score for each assignment you've completed in the appropriate blue area. </t>
    </r>
    <r>
      <rPr>
        <sz val="14"/>
        <color theme="1"/>
        <rFont val="Times New Roman"/>
        <family val="1"/>
      </rPr>
      <t>Excel will display your current grade in the yellow area.</t>
    </r>
    <r>
      <rPr>
        <b/>
        <sz val="14"/>
        <color theme="1"/>
        <rFont val="Times New Roman"/>
        <family val="1"/>
      </rPr>
      <t xml:space="preserve">
4. Note you may also use this resource to put in scores for future assignments/exams to see how well you need to do in order to achieve a particular grade.</t>
    </r>
  </si>
  <si>
    <t>Group</t>
  </si>
  <si>
    <t>CBA</t>
  </si>
  <si>
    <t>Honors Essays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</si>
</sst>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Times New Roman"/>
      <family val="1"/>
    </font>
    <font>
      <sz val="14"/>
      <color theme="1"/>
      <name val="Times New Roman"/>
      <family val="1"/>
    </font>
    <font>
      <b/>
      <sz val="14"/>
      <color theme="1"/>
      <name val="Times New Roman"/>
      <family val="1"/>
    </font>
    <font>
      <sz val="10"/>
      <color theme="1"/>
      <name val="Times New Roman"/>
      <family val="1"/>
    </font>
    <font>
      <sz val="12"/>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4">
    <border>
      <left/>
      <right/>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thick">
        <color auto="1"/>
      </bottom>
      <diagonal/>
    </border>
  </borders>
  <cellStyleXfs count="1">
    <xf numFmtId="0" fontId="0" fillId="0" borderId="0"/>
  </cellStyleXfs>
  <cellXfs count="44">
    <xf numFmtId="0" fontId="0" fillId="0" borderId="0" xfId="0"/>
    <xf numFmtId="0" fontId="1" fillId="0" borderId="0" xfId="0" applyFont="1" applyAlignment="1">
      <alignment horizontal="center" vertical="center" wrapText="1"/>
    </xf>
    <xf numFmtId="0" fontId="5"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5" fillId="0" borderId="4" xfId="0" applyFont="1" applyBorder="1" applyAlignment="1">
      <alignment horizontal="center" vertical="center" wrapText="1"/>
    </xf>
    <xf numFmtId="0" fontId="1" fillId="0" borderId="0" xfId="0" applyFont="1"/>
    <xf numFmtId="0" fontId="1" fillId="0" borderId="0" xfId="0" applyFont="1" applyAlignment="1">
      <alignment horizontal="center"/>
    </xf>
    <xf numFmtId="2" fontId="0" fillId="0" borderId="0" xfId="0" applyNumberFormat="1"/>
    <xf numFmtId="2" fontId="1" fillId="0" borderId="0" xfId="0" applyNumberFormat="1" applyFont="1"/>
    <xf numFmtId="0" fontId="1" fillId="0" borderId="0" xfId="0" applyFont="1" applyAlignment="1">
      <alignment horizontal="right"/>
    </xf>
    <xf numFmtId="1" fontId="1" fillId="0" borderId="0" xfId="0" applyNumberFormat="1" applyFont="1"/>
    <xf numFmtId="0" fontId="1" fillId="0" borderId="0" xfId="0" applyFont="1" applyAlignment="1">
      <alignment vertical="center" wrapText="1"/>
    </xf>
    <xf numFmtId="0" fontId="0" fillId="0" borderId="0" xfId="0" applyAlignment="1">
      <alignment horizontal="right"/>
    </xf>
    <xf numFmtId="0" fontId="0" fillId="2" borderId="13" xfId="0" applyFill="1" applyBorder="1"/>
    <xf numFmtId="0" fontId="0" fillId="3" borderId="8" xfId="0" applyFill="1" applyBorder="1"/>
    <xf numFmtId="0" fontId="0" fillId="3" borderId="9" xfId="0" applyFill="1" applyBorder="1"/>
    <xf numFmtId="0" fontId="1" fillId="3" borderId="9" xfId="0" applyFont="1" applyFill="1" applyBorder="1"/>
    <xf numFmtId="0" fontId="1" fillId="3" borderId="11" xfId="0" applyFont="1" applyFill="1" applyBorder="1"/>
    <xf numFmtId="0" fontId="1" fillId="3" borderId="12" xfId="0" applyFont="1" applyFill="1" applyBorder="1"/>
    <xf numFmtId="0" fontId="0" fillId="3" borderId="10" xfId="0" applyFill="1" applyBorder="1"/>
    <xf numFmtId="0" fontId="0" fillId="3" borderId="11" xfId="0" applyFill="1" applyBorder="1"/>
    <xf numFmtId="2" fontId="1" fillId="0" borderId="0" xfId="0" applyNumberFormat="1" applyFont="1" applyAlignment="1">
      <alignment horizontal="center"/>
    </xf>
    <xf numFmtId="0" fontId="3" fillId="0" borderId="0" xfId="0" applyFont="1" applyAlignment="1">
      <alignment horizontal="left" vertical="top" wrapText="1"/>
    </xf>
    <xf numFmtId="0" fontId="1" fillId="0" borderId="3"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0" fillId="0" borderId="5" xfId="0" applyBorder="1" applyAlignment="1">
      <alignment horizontal="center" vertical="center" textRotation="90"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4" fillId="0" borderId="3" xfId="0" applyFont="1" applyBorder="1" applyAlignment="1">
      <alignment horizontal="center" vertical="center" textRotation="90" wrapText="1"/>
    </xf>
    <xf numFmtId="0" fontId="0" fillId="0" borderId="7" xfId="0" applyBorder="1" applyAlignment="1">
      <alignment horizontal="center" vertical="center" textRotation="90" wrapText="1"/>
    </xf>
    <xf numFmtId="0" fontId="4" fillId="0" borderId="0" xfId="0" applyFont="1" applyAlignment="1">
      <alignment horizontal="center" vertical="center" textRotation="90" wrapText="1"/>
    </xf>
    <xf numFmtId="0" fontId="0" fillId="0" borderId="4" xfId="0"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1" fillId="0" borderId="0" xfId="0" applyFont="1" applyAlignment="1">
      <alignment horizontal="center" vertical="center" textRotation="90" wrapText="1"/>
    </xf>
    <xf numFmtId="0" fontId="1" fillId="0" borderId="4"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0" fillId="0" borderId="4" xfId="0" applyBorder="1" applyAlignment="1">
      <alignment horizontal="center" vertical="center" wrapText="1"/>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tabSelected="1" workbookViewId="0">
      <selection activeCell="F1" sqref="F1"/>
    </sheetView>
  </sheetViews>
  <sheetFormatPr defaultRowHeight="15" x14ac:dyDescent="0.25"/>
  <cols>
    <col min="1" max="1" width="100.7109375" customWidth="1"/>
  </cols>
  <sheetData>
    <row r="1" spans="1:1" ht="216" customHeight="1" x14ac:dyDescent="0.25">
      <c r="A1" s="23" t="s">
        <v>16</v>
      </c>
    </row>
    <row r="2" spans="1:1" ht="125.25" customHeight="1" x14ac:dyDescent="0.25">
      <c r="A2" s="23"/>
    </row>
    <row r="3" spans="1:1" ht="86.25" customHeight="1" x14ac:dyDescent="0.25">
      <c r="A3" s="23"/>
    </row>
  </sheetData>
  <mergeCells count="1">
    <mergeCell ref="A1:A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378D4-E860-4242-B116-E45A059FD470}">
  <dimension ref="A1:AR7"/>
  <sheetViews>
    <sheetView zoomScale="115" zoomScaleNormal="115" workbookViewId="0"/>
  </sheetViews>
  <sheetFormatPr defaultRowHeight="15" x14ac:dyDescent="0.25"/>
  <cols>
    <col min="1" max="1" width="8" bestFit="1" customWidth="1"/>
    <col min="2" max="2" width="6.7109375" customWidth="1"/>
    <col min="3" max="18" width="5.7109375" customWidth="1"/>
    <col min="19" max="21" width="4.7109375" customWidth="1"/>
    <col min="22" max="22" width="7.85546875" customWidth="1"/>
    <col min="23" max="23" width="5.7109375" customWidth="1"/>
  </cols>
  <sheetData>
    <row r="1" spans="1:44" s="1" customFormat="1" ht="33.950000000000003" customHeight="1" x14ac:dyDescent="0.25">
      <c r="A1" s="12"/>
      <c r="B1" s="26" t="s">
        <v>12</v>
      </c>
      <c r="C1" s="28" t="s">
        <v>0</v>
      </c>
      <c r="D1" s="31" t="s">
        <v>2</v>
      </c>
      <c r="E1" s="32"/>
      <c r="F1" s="32"/>
      <c r="G1" s="32"/>
      <c r="H1" s="32"/>
      <c r="I1" s="32"/>
      <c r="J1" s="32"/>
      <c r="K1" s="32"/>
      <c r="L1" s="32"/>
      <c r="M1" s="32"/>
      <c r="N1" s="32"/>
      <c r="O1" s="32"/>
      <c r="P1" s="33" t="s">
        <v>8</v>
      </c>
      <c r="Q1" s="35" t="s">
        <v>5</v>
      </c>
      <c r="R1" s="37" t="s">
        <v>6</v>
      </c>
      <c r="S1" s="31" t="s">
        <v>3</v>
      </c>
      <c r="T1" s="32"/>
      <c r="U1" s="32"/>
      <c r="V1" s="28" t="s">
        <v>4</v>
      </c>
      <c r="W1" s="24" t="s">
        <v>11</v>
      </c>
    </row>
    <row r="2" spans="1:44" s="3" customFormat="1" ht="33.950000000000003" customHeight="1" thickBot="1" x14ac:dyDescent="0.3">
      <c r="B2" s="27"/>
      <c r="C2" s="29"/>
      <c r="D2" s="3">
        <v>1</v>
      </c>
      <c r="E2" s="3">
        <v>2</v>
      </c>
      <c r="F2" s="3">
        <v>3</v>
      </c>
      <c r="G2" s="3">
        <v>4</v>
      </c>
      <c r="H2" s="3">
        <v>5</v>
      </c>
      <c r="I2" s="3">
        <v>6</v>
      </c>
      <c r="J2" s="3">
        <v>7</v>
      </c>
      <c r="K2" s="3">
        <v>8</v>
      </c>
      <c r="L2" s="3">
        <v>9</v>
      </c>
      <c r="M2" s="3">
        <v>10</v>
      </c>
      <c r="N2" s="3">
        <v>11</v>
      </c>
      <c r="O2" s="3">
        <v>12</v>
      </c>
      <c r="P2" s="34"/>
      <c r="Q2" s="36"/>
      <c r="R2" s="38"/>
      <c r="S2" s="4">
        <v>1</v>
      </c>
      <c r="T2" s="3">
        <v>2</v>
      </c>
      <c r="U2" s="3">
        <v>3</v>
      </c>
      <c r="V2" s="30"/>
      <c r="W2" s="25"/>
    </row>
    <row r="3" spans="1:44" s="6" customFormat="1" ht="15.75" thickBot="1" x14ac:dyDescent="0.3">
      <c r="A3" s="10" t="s">
        <v>9</v>
      </c>
      <c r="B3" s="9" t="e">
        <f>0.01*C3+0.01*(SUM(D3:O3)-MIN(D3:O3)-SMALL(D3:O3,2))+0.04*P3+0.04*Q3+0.15*R3+IF(S3="",0,IF(T3="",0.12*S3,IF(U3="",0.14*MAX(S3:T3)+0.1*MIN(S3:T3),0.14*MAX(S3:U3)+0.12*LARGE(S3:U3,2)+0.1*MIN(S3:U3))))+0.2*V3+0.1*W3</f>
        <v>#NUM!</v>
      </c>
      <c r="C3" s="15"/>
      <c r="D3" s="16"/>
      <c r="E3" s="16"/>
      <c r="F3" s="16"/>
      <c r="G3" s="16"/>
      <c r="H3" s="16"/>
      <c r="I3" s="16"/>
      <c r="J3" s="16"/>
      <c r="K3" s="16"/>
      <c r="L3" s="16"/>
      <c r="M3" s="16"/>
      <c r="N3" s="16"/>
      <c r="O3" s="16"/>
      <c r="P3" s="16"/>
      <c r="Q3" s="16"/>
      <c r="R3" s="17"/>
      <c r="S3" s="16"/>
      <c r="T3" s="16"/>
      <c r="U3" s="18"/>
      <c r="V3" s="21"/>
      <c r="W3" s="20"/>
      <c r="Y3"/>
      <c r="AA3"/>
      <c r="AR3"/>
    </row>
    <row r="4" spans="1:44" x14ac:dyDescent="0.25">
      <c r="A4" s="13" t="s">
        <v>10</v>
      </c>
      <c r="B4" s="8">
        <f>SUM(C4:W4)</f>
        <v>0</v>
      </c>
      <c r="C4" s="8" t="str">
        <f>IF(C3="","",0.01)</f>
        <v/>
      </c>
      <c r="D4" s="8"/>
      <c r="E4" s="8"/>
      <c r="F4" s="8" t="str">
        <f t="shared" ref="F4:O4" si="0">IF(F3="","",0.01)</f>
        <v/>
      </c>
      <c r="G4" s="8" t="str">
        <f t="shared" si="0"/>
        <v/>
      </c>
      <c r="H4" s="8" t="str">
        <f t="shared" si="0"/>
        <v/>
      </c>
      <c r="I4" s="8" t="str">
        <f t="shared" si="0"/>
        <v/>
      </c>
      <c r="J4" s="8" t="str">
        <f t="shared" si="0"/>
        <v/>
      </c>
      <c r="K4" s="8" t="str">
        <f t="shared" si="0"/>
        <v/>
      </c>
      <c r="L4" s="8" t="str">
        <f t="shared" si="0"/>
        <v/>
      </c>
      <c r="M4" s="8" t="str">
        <f t="shared" si="0"/>
        <v/>
      </c>
      <c r="N4" s="8" t="str">
        <f t="shared" si="0"/>
        <v/>
      </c>
      <c r="O4" s="8" t="str">
        <f t="shared" si="0"/>
        <v/>
      </c>
      <c r="P4" s="8" t="str">
        <f>IF(P3="","",0.04)</f>
        <v/>
      </c>
      <c r="Q4" s="8" t="str">
        <f>IF(Q3="","",0.04)</f>
        <v/>
      </c>
      <c r="R4" s="8" t="str">
        <f>IF(R3="","",0.15)</f>
        <v/>
      </c>
      <c r="S4" s="8" t="str">
        <f>IF(S3="","",0.12)</f>
        <v/>
      </c>
      <c r="T4" s="8" t="str">
        <f>IF(T3="","",0.12)</f>
        <v/>
      </c>
      <c r="U4" s="8" t="str">
        <f>IF(U3="","",0.12)</f>
        <v/>
      </c>
      <c r="V4" s="8" t="str">
        <f>IF(V3="","",0.2)</f>
        <v/>
      </c>
      <c r="W4" s="8" t="str">
        <f>IF(W3="","",0.1)</f>
        <v/>
      </c>
    </row>
    <row r="5" spans="1:44" ht="15.75" thickBot="1" x14ac:dyDescent="0.3"/>
    <row r="6" spans="1:44" ht="16.5" thickTop="1" thickBot="1" x14ac:dyDescent="0.3">
      <c r="A6" s="14" t="e">
        <f>IF(B6&gt;=90,"A",IF(B6&gt;=80,"B",IF(B6&gt;=70,"C",IF(B6&gt;=60,"D","F"))))</f>
        <v>#NUM!</v>
      </c>
      <c r="B6" s="14" t="e">
        <f>B3/B4</f>
        <v>#NUM!</v>
      </c>
    </row>
    <row r="7" spans="1:44" ht="15.75" thickTop="1" x14ac:dyDescent="0.25"/>
  </sheetData>
  <mergeCells count="9">
    <mergeCell ref="W1:W2"/>
    <mergeCell ref="B1:B2"/>
    <mergeCell ref="C1:C2"/>
    <mergeCell ref="V1:V2"/>
    <mergeCell ref="D1:O1"/>
    <mergeCell ref="P1:P2"/>
    <mergeCell ref="Q1:Q2"/>
    <mergeCell ref="S1:U1"/>
    <mergeCell ref="R1:R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356AA-2288-4EBA-A5EB-74BD8FBAF252}">
  <dimension ref="A1:BH7"/>
  <sheetViews>
    <sheetView zoomScaleNormal="100" workbookViewId="0"/>
  </sheetViews>
  <sheetFormatPr defaultRowHeight="15" x14ac:dyDescent="0.25"/>
  <cols>
    <col min="1" max="1" width="8" bestFit="1" customWidth="1"/>
    <col min="2" max="2" width="6.7109375" customWidth="1"/>
    <col min="3" max="20" width="5.7109375" customWidth="1"/>
    <col min="21" max="23" width="4.7109375" customWidth="1"/>
    <col min="24" max="24" width="7.85546875" customWidth="1"/>
    <col min="25" max="38" width="5.7109375" customWidth="1"/>
  </cols>
  <sheetData>
    <row r="1" spans="1:60" s="1" customFormat="1" ht="33.950000000000003" customHeight="1" x14ac:dyDescent="0.25">
      <c r="A1" s="12"/>
      <c r="B1" s="26" t="s">
        <v>12</v>
      </c>
      <c r="C1" s="24" t="s">
        <v>0</v>
      </c>
      <c r="D1" s="31" t="s">
        <v>2</v>
      </c>
      <c r="E1" s="32"/>
      <c r="F1" s="32"/>
      <c r="G1" s="32"/>
      <c r="H1" s="32"/>
      <c r="I1" s="32"/>
      <c r="J1" s="32"/>
      <c r="K1" s="32"/>
      <c r="L1" s="32"/>
      <c r="M1" s="32"/>
      <c r="N1" s="32"/>
      <c r="O1" s="32"/>
      <c r="P1" s="32"/>
      <c r="Q1" s="32"/>
      <c r="R1" s="33" t="s">
        <v>8</v>
      </c>
      <c r="S1" s="35" t="s">
        <v>5</v>
      </c>
      <c r="T1" s="37" t="s">
        <v>6</v>
      </c>
      <c r="U1" s="31" t="s">
        <v>3</v>
      </c>
      <c r="V1" s="32"/>
      <c r="W1" s="32"/>
      <c r="X1" s="28" t="s">
        <v>4</v>
      </c>
      <c r="Y1" s="32" t="s">
        <v>7</v>
      </c>
      <c r="Z1" s="32"/>
      <c r="AA1" s="32"/>
      <c r="AB1" s="32"/>
      <c r="AC1" s="32"/>
      <c r="AD1" s="32"/>
      <c r="AE1" s="32"/>
      <c r="AF1" s="32"/>
      <c r="AG1" s="32"/>
      <c r="AH1" s="32"/>
      <c r="AI1" s="32"/>
      <c r="AJ1" s="32"/>
      <c r="AK1" s="32"/>
      <c r="AL1" s="32"/>
    </row>
    <row r="2" spans="1:60" s="3" customFormat="1" ht="41.25" customHeight="1" thickBot="1" x14ac:dyDescent="0.3">
      <c r="B2" s="27"/>
      <c r="C2" s="25"/>
      <c r="D2" s="3">
        <v>1</v>
      </c>
      <c r="E2" s="3">
        <v>2</v>
      </c>
      <c r="F2" s="3">
        <v>3</v>
      </c>
      <c r="G2" s="3">
        <v>4</v>
      </c>
      <c r="H2" s="3">
        <v>5</v>
      </c>
      <c r="I2" s="3">
        <v>6</v>
      </c>
      <c r="J2" s="3">
        <v>7</v>
      </c>
      <c r="K2" s="3">
        <v>8</v>
      </c>
      <c r="L2" s="3">
        <v>9</v>
      </c>
      <c r="M2" s="3">
        <v>10</v>
      </c>
      <c r="N2" s="3">
        <v>11</v>
      </c>
      <c r="O2" s="3">
        <v>12</v>
      </c>
      <c r="P2" s="3">
        <v>13</v>
      </c>
      <c r="Q2" s="3">
        <v>14</v>
      </c>
      <c r="R2" s="34"/>
      <c r="S2" s="36"/>
      <c r="T2" s="38"/>
      <c r="U2" s="4">
        <v>1</v>
      </c>
      <c r="V2" s="3">
        <v>2</v>
      </c>
      <c r="W2" s="3">
        <v>3</v>
      </c>
      <c r="X2" s="30"/>
      <c r="Y2" s="3">
        <v>1</v>
      </c>
      <c r="Z2" s="3">
        <v>2</v>
      </c>
      <c r="AA2" s="3">
        <v>3</v>
      </c>
      <c r="AB2" s="3">
        <v>4</v>
      </c>
      <c r="AC2" s="3">
        <v>5</v>
      </c>
      <c r="AD2" s="3">
        <v>6</v>
      </c>
      <c r="AE2" s="3">
        <v>7</v>
      </c>
      <c r="AF2" s="3">
        <v>8</v>
      </c>
      <c r="AG2" s="3">
        <v>9</v>
      </c>
      <c r="AH2" s="3">
        <v>10</v>
      </c>
      <c r="AI2" s="3">
        <v>11</v>
      </c>
      <c r="AJ2" s="3">
        <v>12</v>
      </c>
      <c r="AK2" s="3">
        <v>13</v>
      </c>
      <c r="AL2" s="3">
        <v>14</v>
      </c>
    </row>
    <row r="3" spans="1:60" s="6" customFormat="1" ht="15.75" thickBot="1" x14ac:dyDescent="0.3">
      <c r="A3" s="10" t="s">
        <v>9</v>
      </c>
      <c r="B3" s="9">
        <f>0.01*C3+0.01*SUM(D3:Q3)+0.06*R3+0.06*S3+0.18*T3+IF(U3="",0,IF(V3="",0.09*U3,IF(W3="",0.11*MAX(U3:V3)+0.07*MIN(U3:V3),0.11*MAX(U3:W3)+0.09*LARGE(U3:W3,2)+0.07*MIN(U3:W3))))+0.14*X3+0.01*SUM(Y3:AL3)</f>
        <v>0</v>
      </c>
      <c r="C3" s="15"/>
      <c r="D3" s="16"/>
      <c r="E3" s="16"/>
      <c r="F3" s="16"/>
      <c r="G3" s="16"/>
      <c r="H3" s="16"/>
      <c r="I3" s="16"/>
      <c r="J3" s="16"/>
      <c r="K3" s="16"/>
      <c r="L3" s="16"/>
      <c r="M3" s="16"/>
      <c r="N3" s="16"/>
      <c r="O3" s="16"/>
      <c r="P3" s="16"/>
      <c r="Q3" s="16"/>
      <c r="R3" s="16"/>
      <c r="S3" s="16"/>
      <c r="T3" s="17"/>
      <c r="U3" s="16"/>
      <c r="V3" s="16"/>
      <c r="W3" s="18"/>
      <c r="X3" s="16"/>
      <c r="Y3" s="19"/>
      <c r="Z3" s="16"/>
      <c r="AA3" s="16"/>
      <c r="AB3" s="16"/>
      <c r="AC3" s="16"/>
      <c r="AD3" s="16"/>
      <c r="AE3" s="16"/>
      <c r="AF3" s="16"/>
      <c r="AG3" s="16"/>
      <c r="AH3" s="16"/>
      <c r="AI3" s="16"/>
      <c r="AJ3" s="16"/>
      <c r="AK3" s="16"/>
      <c r="AL3" s="20"/>
      <c r="AM3"/>
      <c r="AO3"/>
      <c r="AQ3"/>
      <c r="BH3"/>
    </row>
    <row r="4" spans="1:60" x14ac:dyDescent="0.25">
      <c r="A4" s="13" t="s">
        <v>10</v>
      </c>
      <c r="B4" s="8">
        <f>SUM(C4:AL4)</f>
        <v>0</v>
      </c>
      <c r="C4" s="8" t="str">
        <f>IF(C3="","",0.01)</f>
        <v/>
      </c>
      <c r="D4" s="8" t="str">
        <f t="shared" ref="D4:Q4" si="0">IF(D3="","",0.01)</f>
        <v/>
      </c>
      <c r="E4" s="8" t="str">
        <f t="shared" si="0"/>
        <v/>
      </c>
      <c r="F4" s="8" t="str">
        <f t="shared" si="0"/>
        <v/>
      </c>
      <c r="G4" s="8" t="str">
        <f t="shared" si="0"/>
        <v/>
      </c>
      <c r="H4" s="8" t="str">
        <f t="shared" si="0"/>
        <v/>
      </c>
      <c r="I4" s="8" t="str">
        <f t="shared" si="0"/>
        <v/>
      </c>
      <c r="J4" s="8" t="str">
        <f t="shared" si="0"/>
        <v/>
      </c>
      <c r="K4" s="8" t="str">
        <f t="shared" si="0"/>
        <v/>
      </c>
      <c r="L4" s="8" t="str">
        <f t="shared" si="0"/>
        <v/>
      </c>
      <c r="M4" s="8" t="str">
        <f t="shared" si="0"/>
        <v/>
      </c>
      <c r="N4" s="8" t="str">
        <f t="shared" si="0"/>
        <v/>
      </c>
      <c r="O4" s="8" t="str">
        <f t="shared" si="0"/>
        <v/>
      </c>
      <c r="P4" s="8" t="str">
        <f t="shared" si="0"/>
        <v/>
      </c>
      <c r="Q4" s="8" t="str">
        <f t="shared" si="0"/>
        <v/>
      </c>
      <c r="R4" s="8" t="str">
        <f>IF(R3="","",0.06)</f>
        <v/>
      </c>
      <c r="S4" s="8" t="str">
        <f>IF(S3="","",0.06)</f>
        <v/>
      </c>
      <c r="T4" s="8" t="str">
        <f>IF(T3="","",0.18)</f>
        <v/>
      </c>
      <c r="U4" s="8" t="str">
        <f>IF(U3="","",0.09)</f>
        <v/>
      </c>
      <c r="V4" s="8" t="str">
        <f>IF(V3="","",0.09)</f>
        <v/>
      </c>
      <c r="W4" s="8" t="str">
        <f>IF(W3="","",0.09)</f>
        <v/>
      </c>
      <c r="X4" s="8" t="str">
        <f>IF(X3="","",0.14)</f>
        <v/>
      </c>
      <c r="Y4" s="8" t="str">
        <f t="shared" ref="Y4:AL4" si="1">IF(Y3="","",0.01)</f>
        <v/>
      </c>
      <c r="Z4" s="8" t="str">
        <f t="shared" si="1"/>
        <v/>
      </c>
      <c r="AA4" s="8" t="str">
        <f t="shared" si="1"/>
        <v/>
      </c>
      <c r="AB4" s="8" t="str">
        <f t="shared" si="1"/>
        <v/>
      </c>
      <c r="AC4" s="8" t="str">
        <f t="shared" si="1"/>
        <v/>
      </c>
      <c r="AD4" s="8" t="str">
        <f t="shared" si="1"/>
        <v/>
      </c>
      <c r="AE4" s="8" t="str">
        <f t="shared" si="1"/>
        <v/>
      </c>
      <c r="AF4" s="8" t="str">
        <f t="shared" si="1"/>
        <v/>
      </c>
      <c r="AG4" s="8" t="str">
        <f t="shared" si="1"/>
        <v/>
      </c>
      <c r="AH4" s="8" t="str">
        <f t="shared" si="1"/>
        <v/>
      </c>
      <c r="AI4" s="8" t="str">
        <f t="shared" si="1"/>
        <v/>
      </c>
      <c r="AJ4" s="8" t="str">
        <f t="shared" si="1"/>
        <v/>
      </c>
      <c r="AK4" s="8" t="str">
        <f t="shared" si="1"/>
        <v/>
      </c>
      <c r="AL4" s="8" t="str">
        <f t="shared" si="1"/>
        <v/>
      </c>
    </row>
    <row r="5" spans="1:60" ht="15.75" thickBot="1" x14ac:dyDescent="0.3"/>
    <row r="6" spans="1:60" ht="16.5" thickTop="1" thickBot="1" x14ac:dyDescent="0.3">
      <c r="A6" s="14" t="e">
        <f>IF(B6&gt;=90,"A",IF(B6&gt;=80,"B",IF(B6&gt;=70,"C",IF(B6&gt;=60,"D","F"))))</f>
        <v>#DIV/0!</v>
      </c>
      <c r="B6" s="14" t="e">
        <f>B3/B4</f>
        <v>#DIV/0!</v>
      </c>
    </row>
    <row r="7" spans="1:60" ht="15.75" thickTop="1" x14ac:dyDescent="0.25"/>
  </sheetData>
  <mergeCells count="9">
    <mergeCell ref="B1:B2"/>
    <mergeCell ref="Y1:AL1"/>
    <mergeCell ref="D1:Q1"/>
    <mergeCell ref="R1:R2"/>
    <mergeCell ref="S1:S2"/>
    <mergeCell ref="T1:T2"/>
    <mergeCell ref="U1:W1"/>
    <mergeCell ref="X1:X2"/>
    <mergeCell ref="C1: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62C4C-4E3A-4655-A117-88D4264347AA}">
  <dimension ref="A1:AC7"/>
  <sheetViews>
    <sheetView zoomScale="130" zoomScaleNormal="130" workbookViewId="0">
      <selection activeCell="E10" sqref="E10"/>
    </sheetView>
  </sheetViews>
  <sheetFormatPr defaultColWidth="9.140625" defaultRowHeight="15" x14ac:dyDescent="0.25"/>
  <cols>
    <col min="1" max="1" width="7.85546875" style="6" bestFit="1" customWidth="1"/>
    <col min="2" max="2" width="7" style="7" customWidth="1"/>
    <col min="3" max="19" width="5.7109375" style="6" customWidth="1"/>
    <col min="20" max="21" width="4.7109375" style="6" customWidth="1"/>
    <col min="22" max="23" width="5.28515625" style="6" customWidth="1"/>
    <col min="24" max="24" width="6.7109375" style="6" customWidth="1"/>
    <col min="25" max="25" width="5.7109375" style="6" customWidth="1"/>
    <col min="26" max="26" width="9.140625" style="6"/>
    <col min="27" max="27" width="6.140625" style="6" customWidth="1"/>
    <col min="28" max="28" width="6.7109375" style="6" customWidth="1"/>
    <col min="29" max="16384" width="9.140625" style="6"/>
  </cols>
  <sheetData>
    <row r="1" spans="1:29" s="1" customFormat="1" ht="33.950000000000003" customHeight="1" x14ac:dyDescent="0.25">
      <c r="A1" s="12"/>
      <c r="B1" s="39" t="s">
        <v>12</v>
      </c>
      <c r="C1" s="39" t="s">
        <v>0</v>
      </c>
      <c r="D1" s="32" t="s">
        <v>1</v>
      </c>
      <c r="E1" s="32"/>
      <c r="F1" s="32"/>
      <c r="G1" s="32"/>
      <c r="H1" s="32" t="s">
        <v>2</v>
      </c>
      <c r="I1" s="32"/>
      <c r="J1" s="32"/>
      <c r="K1" s="32"/>
      <c r="L1" s="32"/>
      <c r="M1" s="32"/>
      <c r="N1" s="32"/>
      <c r="O1" s="32"/>
      <c r="P1" s="32"/>
      <c r="Q1" s="32"/>
      <c r="R1" s="32"/>
      <c r="S1" s="32"/>
      <c r="T1" s="35" t="s">
        <v>13</v>
      </c>
      <c r="U1" s="35" t="s">
        <v>14</v>
      </c>
      <c r="V1" s="32" t="s">
        <v>3</v>
      </c>
      <c r="W1" s="32"/>
      <c r="X1" s="39" t="s">
        <v>15</v>
      </c>
      <c r="Y1" s="39" t="s">
        <v>11</v>
      </c>
      <c r="Z1" s="2"/>
    </row>
    <row r="2" spans="1:29" s="3" customFormat="1" ht="27.75" customHeight="1" thickBot="1" x14ac:dyDescent="0.3">
      <c r="B2" s="40"/>
      <c r="C2" s="40"/>
      <c r="D2" s="3">
        <v>1</v>
      </c>
      <c r="E2" s="3">
        <v>2</v>
      </c>
      <c r="F2" s="3">
        <v>3</v>
      </c>
      <c r="G2" s="3">
        <v>4</v>
      </c>
      <c r="H2" s="3">
        <v>1</v>
      </c>
      <c r="I2" s="3">
        <v>2</v>
      </c>
      <c r="J2" s="3">
        <v>3</v>
      </c>
      <c r="K2" s="3">
        <v>4</v>
      </c>
      <c r="L2" s="3">
        <v>5</v>
      </c>
      <c r="M2" s="3">
        <v>6</v>
      </c>
      <c r="N2" s="3">
        <v>7</v>
      </c>
      <c r="O2" s="3">
        <v>8</v>
      </c>
      <c r="P2" s="3">
        <v>9</v>
      </c>
      <c r="Q2" s="3">
        <v>10</v>
      </c>
      <c r="R2" s="3">
        <v>11</v>
      </c>
      <c r="S2" s="3">
        <v>12</v>
      </c>
      <c r="T2" s="36"/>
      <c r="U2" s="41"/>
      <c r="V2" s="3">
        <v>1</v>
      </c>
      <c r="W2" s="3">
        <v>2</v>
      </c>
      <c r="X2" s="36"/>
      <c r="Y2" s="36"/>
      <c r="Z2" s="5"/>
    </row>
    <row r="3" spans="1:29" ht="15.75" thickBot="1" x14ac:dyDescent="0.3">
      <c r="A3" s="7" t="s">
        <v>9</v>
      </c>
      <c r="B3" s="22" t="e">
        <f>0.01*C3+0.01*(SUM(D3:G3))+0.01*(SUM(H3:S3)-MIN(H3:S3)-SMALL(H3:S3,2))+0.06*T3+0.2*U3+IF(V3="",0,IF(W3="",0.16*V3,0.18*(MAX(V3:W3))+0.14*(MIN(V3:W3))))+0.2*X3+0.07*Y3</f>
        <v>#NUM!</v>
      </c>
      <c r="C3" s="15"/>
      <c r="D3" s="16"/>
      <c r="E3" s="16"/>
      <c r="F3" s="16"/>
      <c r="G3" s="16"/>
      <c r="H3" s="16"/>
      <c r="I3" s="16"/>
      <c r="J3" s="16"/>
      <c r="K3" s="16"/>
      <c r="L3" s="16"/>
      <c r="M3" s="16"/>
      <c r="N3" s="16"/>
      <c r="O3" s="16"/>
      <c r="P3" s="16"/>
      <c r="Q3" s="16"/>
      <c r="R3" s="16"/>
      <c r="S3" s="16"/>
      <c r="T3" s="16"/>
      <c r="U3" s="16"/>
      <c r="V3" s="16"/>
      <c r="W3" s="16"/>
      <c r="X3" s="16"/>
      <c r="Y3" s="20"/>
      <c r="AC3" s="7"/>
    </row>
    <row r="4" spans="1:29" x14ac:dyDescent="0.25">
      <c r="A4" s="6" t="s">
        <v>10</v>
      </c>
      <c r="B4" s="6">
        <f>SUM(C4:Y4)</f>
        <v>0</v>
      </c>
      <c r="C4" s="6" t="str">
        <f t="shared" ref="C4:G4" si="0">IF(C3="","",0.01)</f>
        <v/>
      </c>
      <c r="D4" s="9" t="str">
        <f t="shared" si="0"/>
        <v/>
      </c>
      <c r="E4" s="9" t="str">
        <f t="shared" si="0"/>
        <v/>
      </c>
      <c r="F4" s="9" t="str">
        <f t="shared" si="0"/>
        <v/>
      </c>
      <c r="G4" s="9" t="str">
        <f t="shared" si="0"/>
        <v/>
      </c>
      <c r="H4" s="9"/>
      <c r="I4" s="9"/>
      <c r="J4" s="9" t="str">
        <f t="shared" ref="J4:S4" si="1">IF(J3="","",0.01)</f>
        <v/>
      </c>
      <c r="K4" s="9" t="str">
        <f t="shared" si="1"/>
        <v/>
      </c>
      <c r="L4" s="9" t="str">
        <f t="shared" si="1"/>
        <v/>
      </c>
      <c r="M4" s="9" t="str">
        <f t="shared" si="1"/>
        <v/>
      </c>
      <c r="N4" s="9" t="str">
        <f t="shared" si="1"/>
        <v/>
      </c>
      <c r="O4" s="9" t="str">
        <f t="shared" si="1"/>
        <v/>
      </c>
      <c r="P4" s="9" t="str">
        <f t="shared" si="1"/>
        <v/>
      </c>
      <c r="Q4" s="9" t="str">
        <f t="shared" si="1"/>
        <v/>
      </c>
      <c r="R4" s="9" t="str">
        <f t="shared" si="1"/>
        <v/>
      </c>
      <c r="S4" s="9" t="str">
        <f t="shared" si="1"/>
        <v/>
      </c>
      <c r="T4" s="6" t="str">
        <f>IF(T3="","",0.06)</f>
        <v/>
      </c>
      <c r="U4" s="6" t="str">
        <f>IF(U3="","",0.2)</f>
        <v/>
      </c>
      <c r="V4" s="6" t="str">
        <f>IF(V3="","",0.16)</f>
        <v/>
      </c>
      <c r="W4" s="6" t="str">
        <f>IF(W3="","",0.16)</f>
        <v/>
      </c>
      <c r="X4" s="6" t="str">
        <f>IF(X3="","",0.2)</f>
        <v/>
      </c>
      <c r="Y4" s="6" t="str">
        <f>IF(Y3="","",0.07)</f>
        <v/>
      </c>
    </row>
    <row r="5" spans="1:29" ht="15.75" thickBot="1" x14ac:dyDescent="0.3">
      <c r="B5" s="6"/>
    </row>
    <row r="6" spans="1:29" ht="16.5" thickTop="1" thickBot="1" x14ac:dyDescent="0.3">
      <c r="A6" s="14" t="e">
        <f>IF(B6&gt;=90,"A",IF(B6&gt;=80,"B",IF(B6&gt;=70,"C",IF(B6&gt;=60,"D","F"))))</f>
        <v>#NUM!</v>
      </c>
      <c r="B6" s="14" t="e">
        <f>B3/B4</f>
        <v>#NUM!</v>
      </c>
    </row>
    <row r="7" spans="1:29" ht="15.75" thickTop="1" x14ac:dyDescent="0.25"/>
  </sheetData>
  <mergeCells count="9">
    <mergeCell ref="C1:C2"/>
    <mergeCell ref="B1:B2"/>
    <mergeCell ref="X1:X2"/>
    <mergeCell ref="Y1:Y2"/>
    <mergeCell ref="D1:G1"/>
    <mergeCell ref="H1:S1"/>
    <mergeCell ref="T1:T2"/>
    <mergeCell ref="U1:U2"/>
    <mergeCell ref="V1:W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F202-646E-49A1-8531-502DDC7F771E}">
  <dimension ref="A1:AP7"/>
  <sheetViews>
    <sheetView zoomScale="130" zoomScaleNormal="130" workbookViewId="0"/>
  </sheetViews>
  <sheetFormatPr defaultColWidth="9.140625" defaultRowHeight="15" x14ac:dyDescent="0.25"/>
  <cols>
    <col min="1" max="1" width="7.85546875" style="6" bestFit="1" customWidth="1"/>
    <col min="2" max="2" width="7" style="6" customWidth="1"/>
    <col min="3" max="7" width="5.7109375" style="7" customWidth="1"/>
    <col min="8" max="22" width="5.7109375" style="6" customWidth="1"/>
    <col min="23" max="23" width="6.42578125" style="6" bestFit="1" customWidth="1"/>
    <col min="24" max="25" width="5.28515625" style="6" customWidth="1"/>
    <col min="26" max="26" width="7.5703125" style="6" customWidth="1"/>
    <col min="27" max="27" width="5.7109375" style="6" customWidth="1"/>
    <col min="28" max="29" width="9.140625" style="6"/>
    <col min="30" max="30" width="6.140625" style="6" customWidth="1"/>
    <col min="31" max="16384" width="9.140625" style="6"/>
  </cols>
  <sheetData>
    <row r="1" spans="1:42" s="1" customFormat="1" ht="33.950000000000003" customHeight="1" x14ac:dyDescent="0.25">
      <c r="A1" s="12"/>
      <c r="B1" s="26" t="s">
        <v>12</v>
      </c>
      <c r="C1" s="39" t="s">
        <v>0</v>
      </c>
      <c r="D1" s="32" t="s">
        <v>1</v>
      </c>
      <c r="E1" s="32"/>
      <c r="F1" s="32"/>
      <c r="G1" s="32"/>
      <c r="H1" s="32" t="s">
        <v>2</v>
      </c>
      <c r="I1" s="32"/>
      <c r="J1" s="32"/>
      <c r="K1" s="32"/>
      <c r="L1" s="32"/>
      <c r="M1" s="32"/>
      <c r="N1" s="32"/>
      <c r="O1" s="32"/>
      <c r="P1" s="32"/>
      <c r="Q1" s="32"/>
      <c r="R1" s="32"/>
      <c r="S1" s="32"/>
      <c r="T1" s="35" t="s">
        <v>13</v>
      </c>
      <c r="U1" s="35" t="s">
        <v>14</v>
      </c>
      <c r="V1" s="43" t="s">
        <v>19</v>
      </c>
      <c r="W1" s="43"/>
      <c r="X1" s="32" t="s">
        <v>3</v>
      </c>
      <c r="Y1" s="32"/>
      <c r="Z1" s="39" t="s">
        <v>4</v>
      </c>
      <c r="AA1" s="39" t="s">
        <v>11</v>
      </c>
      <c r="AB1" s="32"/>
      <c r="AC1" s="2"/>
    </row>
    <row r="2" spans="1:42" s="3" customFormat="1" ht="27" customHeight="1" thickBot="1" x14ac:dyDescent="0.3">
      <c r="B2" s="27"/>
      <c r="C2" s="40"/>
      <c r="D2" s="3">
        <v>1</v>
      </c>
      <c r="E2" s="3">
        <v>2</v>
      </c>
      <c r="F2" s="3">
        <v>3</v>
      </c>
      <c r="G2" s="3">
        <v>4</v>
      </c>
      <c r="H2" s="3">
        <v>1</v>
      </c>
      <c r="I2" s="3">
        <v>2</v>
      </c>
      <c r="J2" s="3">
        <v>3</v>
      </c>
      <c r="K2" s="3">
        <v>4</v>
      </c>
      <c r="L2" s="3">
        <v>5</v>
      </c>
      <c r="M2" s="3">
        <v>6</v>
      </c>
      <c r="N2" s="3">
        <v>7</v>
      </c>
      <c r="O2" s="3">
        <v>8</v>
      </c>
      <c r="P2" s="3">
        <v>9</v>
      </c>
      <c r="Q2" s="3">
        <v>10</v>
      </c>
      <c r="R2" s="3">
        <v>11</v>
      </c>
      <c r="S2" s="3">
        <v>12</v>
      </c>
      <c r="T2" s="36"/>
      <c r="U2" s="41"/>
      <c r="V2" s="3" t="s">
        <v>18</v>
      </c>
      <c r="W2" s="3" t="s">
        <v>17</v>
      </c>
      <c r="X2" s="3">
        <v>1</v>
      </c>
      <c r="Y2" s="3">
        <v>2</v>
      </c>
      <c r="Z2" s="36"/>
      <c r="AA2" s="36"/>
      <c r="AB2" s="42"/>
      <c r="AC2" s="5"/>
    </row>
    <row r="3" spans="1:42" ht="15.75" thickBot="1" x14ac:dyDescent="0.3">
      <c r="A3" s="7" t="s">
        <v>9</v>
      </c>
      <c r="B3" s="9" t="e">
        <f>0.01*C3+0.01*(SUM(D3:G3))+0.01*(SUM(H3:S3)-MIN(H3:S3)-SMALL(H3:S3,2))+0.03*T3+0.12*U3+0.05*V3+0.15*W3+IF(X3="",0,IF(Y3="",0.12*X3,0.14*(MAX(X3:Y3))+0.1*(MIN(X3:Y3))))+0.2*(SUM(Z3:Z3))+0.06*AA3</f>
        <v>#NUM!</v>
      </c>
      <c r="C3" s="15"/>
      <c r="D3" s="16"/>
      <c r="E3" s="16"/>
      <c r="F3" s="16"/>
      <c r="G3" s="16"/>
      <c r="H3" s="16"/>
      <c r="I3" s="16"/>
      <c r="J3" s="16"/>
      <c r="K3" s="16"/>
      <c r="L3" s="16"/>
      <c r="M3" s="16"/>
      <c r="N3" s="16"/>
      <c r="O3" s="16"/>
      <c r="P3" s="16"/>
      <c r="Q3" s="16"/>
      <c r="R3" s="16"/>
      <c r="S3" s="16"/>
      <c r="T3" s="16"/>
      <c r="U3" s="16"/>
      <c r="V3" s="16"/>
      <c r="W3" s="16"/>
      <c r="X3" s="16"/>
      <c r="Y3" s="16"/>
      <c r="Z3" s="16"/>
      <c r="AA3" s="20"/>
      <c r="AC3" s="7"/>
      <c r="AD3" s="11"/>
      <c r="AJ3" s="6">
        <v>1</v>
      </c>
      <c r="AK3" s="6">
        <v>2</v>
      </c>
      <c r="AP3" s="6">
        <v>1</v>
      </c>
    </row>
    <row r="4" spans="1:42" x14ac:dyDescent="0.25">
      <c r="A4" s="6" t="s">
        <v>10</v>
      </c>
      <c r="B4" s="6">
        <f>SUM(C4:AA4)</f>
        <v>0</v>
      </c>
      <c r="C4" s="7" t="str">
        <f t="shared" ref="C4:S4" si="0">IF(C3="","",0.01)</f>
        <v/>
      </c>
      <c r="D4" s="7" t="str">
        <f t="shared" si="0"/>
        <v/>
      </c>
      <c r="E4" s="7" t="str">
        <f t="shared" si="0"/>
        <v/>
      </c>
      <c r="F4" s="7" t="str">
        <f t="shared" si="0"/>
        <v/>
      </c>
      <c r="G4" s="7" t="str">
        <f t="shared" si="0"/>
        <v/>
      </c>
      <c r="H4" s="7"/>
      <c r="I4" s="7"/>
      <c r="J4" s="7" t="str">
        <f t="shared" si="0"/>
        <v/>
      </c>
      <c r="K4" s="7" t="str">
        <f t="shared" si="0"/>
        <v/>
      </c>
      <c r="L4" s="7" t="str">
        <f t="shared" si="0"/>
        <v/>
      </c>
      <c r="M4" s="7" t="str">
        <f t="shared" si="0"/>
        <v/>
      </c>
      <c r="N4" s="7" t="str">
        <f t="shared" si="0"/>
        <v/>
      </c>
      <c r="O4" s="7" t="str">
        <f t="shared" si="0"/>
        <v/>
      </c>
      <c r="P4" s="7" t="str">
        <f t="shared" si="0"/>
        <v/>
      </c>
      <c r="Q4" s="7" t="str">
        <f t="shared" si="0"/>
        <v/>
      </c>
      <c r="R4" s="7" t="str">
        <f t="shared" si="0"/>
        <v/>
      </c>
      <c r="S4" s="7" t="str">
        <f t="shared" si="0"/>
        <v/>
      </c>
      <c r="T4" s="7" t="str">
        <f>IF(T3="","",0.03)</f>
        <v/>
      </c>
      <c r="U4" s="7" t="str">
        <f>IF(U3="","",0.12)</f>
        <v/>
      </c>
      <c r="V4" s="7" t="str">
        <f>IF(V3="","",0.05)</f>
        <v/>
      </c>
      <c r="W4" s="7" t="str">
        <f>IF(W3="","",0.15)</f>
        <v/>
      </c>
      <c r="X4" s="7" t="str">
        <f>IF(X3="","",0.12)</f>
        <v/>
      </c>
      <c r="Y4" s="7" t="str">
        <f>IF(Y3="","",0.12)</f>
        <v/>
      </c>
      <c r="Z4" s="7" t="str">
        <f>IF(Z3="","",0.2)</f>
        <v/>
      </c>
      <c r="AA4" s="7" t="str">
        <f>IF(AA3="","",0.06)</f>
        <v/>
      </c>
    </row>
    <row r="5" spans="1:42" ht="15.75" thickBot="1" x14ac:dyDescent="0.3">
      <c r="H5" s="7"/>
      <c r="I5" s="7"/>
      <c r="J5" s="7"/>
      <c r="K5" s="7"/>
      <c r="L5" s="7"/>
      <c r="N5" s="7"/>
      <c r="O5" s="7"/>
      <c r="P5" s="7"/>
      <c r="Q5" s="7"/>
      <c r="R5" s="7"/>
      <c r="T5" s="7"/>
      <c r="U5" s="7"/>
      <c r="V5" s="7"/>
      <c r="W5" s="7"/>
      <c r="X5" s="7"/>
      <c r="Y5" s="7"/>
      <c r="Z5" s="7"/>
      <c r="AA5" s="7"/>
    </row>
    <row r="6" spans="1:42" ht="16.5" thickTop="1" thickBot="1" x14ac:dyDescent="0.3">
      <c r="A6" s="14" t="e">
        <f t="shared" ref="A6" si="1">IF(B6&gt;=90,"A",IF(B6&gt;=80,"B",IF(B6&gt;=70,"C",IF(B6&gt;=60,"D","F"))))</f>
        <v>#NUM!</v>
      </c>
      <c r="B6" s="14" t="e">
        <f>B3/B4</f>
        <v>#NUM!</v>
      </c>
    </row>
    <row r="7" spans="1:42" ht="15.75" thickTop="1" x14ac:dyDescent="0.25"/>
  </sheetData>
  <mergeCells count="11">
    <mergeCell ref="B1:B2"/>
    <mergeCell ref="C1:C2"/>
    <mergeCell ref="Z1:Z2"/>
    <mergeCell ref="AA1:AA2"/>
    <mergeCell ref="AB1:AB2"/>
    <mergeCell ref="D1:G1"/>
    <mergeCell ref="H1:S1"/>
    <mergeCell ref="T1:T2"/>
    <mergeCell ref="U1:U2"/>
    <mergeCell ref="V1:W1"/>
    <mergeCell ref="X1:Y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07B39-2415-4AE6-A8D7-8EA709C05BC5}">
  <dimension ref="A1:AD7"/>
  <sheetViews>
    <sheetView zoomScale="130" zoomScaleNormal="130" workbookViewId="0">
      <selection activeCell="E8" sqref="E8"/>
    </sheetView>
  </sheetViews>
  <sheetFormatPr defaultColWidth="9.140625" defaultRowHeight="15" x14ac:dyDescent="0.25"/>
  <cols>
    <col min="1" max="1" width="7.85546875" style="6" bestFit="1" customWidth="1"/>
    <col min="2" max="2" width="7" style="7" customWidth="1"/>
    <col min="3" max="20" width="5.7109375" style="6" customWidth="1"/>
    <col min="21" max="22" width="4.7109375" style="6" customWidth="1"/>
    <col min="23" max="24" width="5.28515625" style="6" customWidth="1"/>
    <col min="25" max="25" width="6.7109375" style="6" customWidth="1"/>
    <col min="26" max="26" width="5.7109375" style="6" customWidth="1"/>
    <col min="27" max="27" width="9.140625" style="6"/>
    <col min="28" max="28" width="6.140625" style="6" customWidth="1"/>
    <col min="29" max="29" width="6.7109375" style="6" customWidth="1"/>
    <col min="30" max="16384" width="9.140625" style="6"/>
  </cols>
  <sheetData>
    <row r="1" spans="1:30" s="1" customFormat="1" ht="33.950000000000003" customHeight="1" x14ac:dyDescent="0.25">
      <c r="A1" s="12"/>
      <c r="B1" s="39" t="s">
        <v>12</v>
      </c>
      <c r="C1" s="39" t="s">
        <v>0</v>
      </c>
      <c r="D1" s="32" t="s">
        <v>1</v>
      </c>
      <c r="E1" s="32"/>
      <c r="F1" s="32"/>
      <c r="G1" s="32"/>
      <c r="H1" s="32"/>
      <c r="I1" s="32" t="s">
        <v>2</v>
      </c>
      <c r="J1" s="32"/>
      <c r="K1" s="32"/>
      <c r="L1" s="32"/>
      <c r="M1" s="32"/>
      <c r="N1" s="32"/>
      <c r="O1" s="32"/>
      <c r="P1" s="32"/>
      <c r="Q1" s="32"/>
      <c r="R1" s="32"/>
      <c r="S1" s="32"/>
      <c r="T1" s="32"/>
      <c r="U1" s="35" t="s">
        <v>13</v>
      </c>
      <c r="V1" s="35" t="s">
        <v>14</v>
      </c>
      <c r="W1" s="32" t="s">
        <v>3</v>
      </c>
      <c r="X1" s="32"/>
      <c r="Y1" s="39" t="s">
        <v>15</v>
      </c>
      <c r="Z1" s="39" t="s">
        <v>11</v>
      </c>
      <c r="AA1" s="2"/>
    </row>
    <row r="2" spans="1:30" s="3" customFormat="1" ht="33.950000000000003" customHeight="1" thickBot="1" x14ac:dyDescent="0.3">
      <c r="B2" s="40"/>
      <c r="C2" s="40"/>
      <c r="D2" s="3">
        <v>1</v>
      </c>
      <c r="E2" s="3">
        <v>2</v>
      </c>
      <c r="F2" s="3">
        <v>3</v>
      </c>
      <c r="G2" s="3">
        <v>4</v>
      </c>
      <c r="H2" s="3">
        <v>5</v>
      </c>
      <c r="I2" s="3">
        <v>1</v>
      </c>
      <c r="J2" s="3">
        <v>2</v>
      </c>
      <c r="K2" s="3">
        <v>3</v>
      </c>
      <c r="L2" s="3">
        <v>4</v>
      </c>
      <c r="M2" s="3">
        <v>5</v>
      </c>
      <c r="N2" s="3">
        <v>6</v>
      </c>
      <c r="O2" s="3">
        <v>7</v>
      </c>
      <c r="P2" s="3">
        <v>8</v>
      </c>
      <c r="Q2" s="3">
        <v>9</v>
      </c>
      <c r="R2" s="3">
        <v>10</v>
      </c>
      <c r="S2" s="3">
        <v>11</v>
      </c>
      <c r="T2" s="3">
        <v>12</v>
      </c>
      <c r="U2" s="36"/>
      <c r="V2" s="41"/>
      <c r="W2" s="3">
        <v>1</v>
      </c>
      <c r="X2" s="3">
        <v>2</v>
      </c>
      <c r="Y2" s="36"/>
      <c r="Z2" s="36"/>
      <c r="AA2" s="5"/>
    </row>
    <row r="3" spans="1:30" ht="15.75" thickBot="1" x14ac:dyDescent="0.3">
      <c r="A3" s="7" t="s">
        <v>9</v>
      </c>
      <c r="B3" s="22" t="e">
        <f>0.01*C3+0.01*(SUM(D3:H3))+0.01*(SUM(I3:T3)-MIN(I3:T3)-SMALL(I3:T3,2))+0.05*U3+0.2*V3+IF(W3="",0,IF(X3="",0.16*W3,0.18*(MAX(W3:X3))+0.14*(MIN(W3:X3))))+0.2*Y3+0.07*Z3</f>
        <v>#NUM!</v>
      </c>
      <c r="C3" s="15"/>
      <c r="D3" s="16"/>
      <c r="E3" s="16"/>
      <c r="F3" s="16"/>
      <c r="G3" s="16"/>
      <c r="H3" s="16"/>
      <c r="I3" s="16"/>
      <c r="J3" s="16"/>
      <c r="K3" s="16"/>
      <c r="L3" s="16"/>
      <c r="M3" s="16"/>
      <c r="N3" s="16"/>
      <c r="O3" s="16"/>
      <c r="P3" s="16"/>
      <c r="Q3" s="16"/>
      <c r="R3" s="16"/>
      <c r="S3" s="16"/>
      <c r="T3" s="16"/>
      <c r="U3" s="16"/>
      <c r="V3" s="16"/>
      <c r="W3" s="16"/>
      <c r="X3" s="16"/>
      <c r="Y3" s="16"/>
      <c r="Z3" s="20"/>
      <c r="AD3" s="7"/>
    </row>
    <row r="4" spans="1:30" x14ac:dyDescent="0.25">
      <c r="A4" s="6" t="s">
        <v>10</v>
      </c>
      <c r="B4" s="6">
        <f>SUM(C4:Z4)</f>
        <v>0</v>
      </c>
      <c r="C4" s="6" t="str">
        <f t="shared" ref="C4:H4" si="0">IF(C3="","",0.01)</f>
        <v/>
      </c>
      <c r="D4" s="9" t="str">
        <f t="shared" si="0"/>
        <v/>
      </c>
      <c r="E4" s="9" t="str">
        <f t="shared" si="0"/>
        <v/>
      </c>
      <c r="F4" s="9" t="str">
        <f t="shared" si="0"/>
        <v/>
      </c>
      <c r="G4" s="9" t="str">
        <f t="shared" si="0"/>
        <v/>
      </c>
      <c r="H4" s="9" t="str">
        <f t="shared" si="0"/>
        <v/>
      </c>
      <c r="I4" s="9"/>
      <c r="J4" s="9"/>
      <c r="K4" s="9" t="str">
        <f t="shared" ref="K4:T4" si="1">IF(K3="","",0.01)</f>
        <v/>
      </c>
      <c r="L4" s="9" t="str">
        <f t="shared" si="1"/>
        <v/>
      </c>
      <c r="M4" s="9" t="str">
        <f t="shared" si="1"/>
        <v/>
      </c>
      <c r="N4" s="9" t="str">
        <f t="shared" si="1"/>
        <v/>
      </c>
      <c r="O4" s="9" t="str">
        <f t="shared" si="1"/>
        <v/>
      </c>
      <c r="P4" s="9" t="str">
        <f t="shared" si="1"/>
        <v/>
      </c>
      <c r="Q4" s="9" t="str">
        <f t="shared" si="1"/>
        <v/>
      </c>
      <c r="R4" s="9" t="str">
        <f t="shared" si="1"/>
        <v/>
      </c>
      <c r="S4" s="9" t="str">
        <f t="shared" si="1"/>
        <v/>
      </c>
      <c r="T4" s="9" t="str">
        <f t="shared" si="1"/>
        <v/>
      </c>
      <c r="U4" s="6" t="str">
        <f>IF(U3="","",0.05)</f>
        <v/>
      </c>
      <c r="V4" s="6" t="str">
        <f>IF(V3="","",0.2)</f>
        <v/>
      </c>
      <c r="W4" s="6" t="str">
        <f>IF(W3="","",0.16)</f>
        <v/>
      </c>
      <c r="X4" s="6" t="str">
        <f>IF(X3="","",0.16)</f>
        <v/>
      </c>
      <c r="Y4" s="6" t="str">
        <f>IF(Y3="","",0.2)</f>
        <v/>
      </c>
      <c r="Z4" s="6" t="str">
        <f>IF(Z3="","",0.07)</f>
        <v/>
      </c>
    </row>
    <row r="5" spans="1:30" ht="15.75" thickBot="1" x14ac:dyDescent="0.3">
      <c r="B5" s="6"/>
    </row>
    <row r="6" spans="1:30" ht="16.5" thickTop="1" thickBot="1" x14ac:dyDescent="0.3">
      <c r="A6" s="14" t="e">
        <f>IF(B6&gt;=90,"A",IF(B6&gt;=80,"B",IF(B6&gt;=70,"C",IF(B6&gt;=60,"D","F"))))</f>
        <v>#NUM!</v>
      </c>
      <c r="B6" s="14" t="e">
        <f>B3/B4</f>
        <v>#NUM!</v>
      </c>
    </row>
    <row r="7" spans="1:30" ht="15.75" thickTop="1" x14ac:dyDescent="0.25"/>
  </sheetData>
  <mergeCells count="9">
    <mergeCell ref="W1:X1"/>
    <mergeCell ref="Y1:Y2"/>
    <mergeCell ref="Z1:Z2"/>
    <mergeCell ref="B1:B2"/>
    <mergeCell ref="C1:C2"/>
    <mergeCell ref="I1:T1"/>
    <mergeCell ref="U1:U2"/>
    <mergeCell ref="V1:V2"/>
    <mergeCell ref="D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BSAD 210</vt:lpstr>
      <vt:lpstr>BSAD 210 DL</vt:lpstr>
      <vt:lpstr>ECON 201</vt:lpstr>
      <vt:lpstr>ECON 201HC</vt:lpstr>
      <vt:lpstr>ECON 202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Youngberg</dc:creator>
  <cp:lastModifiedBy>David Youngberg</cp:lastModifiedBy>
  <dcterms:created xsi:type="dcterms:W3CDTF">2015-06-05T18:17:20Z</dcterms:created>
  <dcterms:modified xsi:type="dcterms:W3CDTF">2024-05-03T23:34:03Z</dcterms:modified>
</cp:coreProperties>
</file>